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hurdl\Dropbox\坂本\EA\資料\計算資料\"/>
    </mc:Choice>
  </mc:AlternateContent>
  <xr:revisionPtr revIDLastSave="0" documentId="13_ncr:1_{CADA726E-95C2-4427-8CB8-DCE8934B7716}" xr6:coauthVersionLast="47" xr6:coauthVersionMax="47" xr10:uidLastSave="{00000000-0000-0000-0000-000000000000}"/>
  <bookViews>
    <workbookView xWindow="16275" yWindow="3210" windowWidth="28605" windowHeight="11325" xr2:uid="{00000000-000D-0000-FFFF-FFFF00000000}"/>
  </bookViews>
  <sheets>
    <sheet name="使用例" sheetId="4" r:id="rId1"/>
    <sheet name="MicroCAB　スタンダード口座" sheetId="2" r:id="rId2"/>
    <sheet name="MicroCAB　マイクロ口座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3" l="1"/>
  <c r="E16" i="3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B16" i="3"/>
  <c r="B17" i="3" s="1"/>
  <c r="D17" i="3" s="1"/>
  <c r="D15" i="3"/>
  <c r="B7" i="3"/>
  <c r="C38" i="2"/>
  <c r="B17" i="2"/>
  <c r="B18" i="2" s="1"/>
  <c r="E16" i="2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B16" i="2"/>
  <c r="B7" i="2"/>
  <c r="D15" i="2" s="1"/>
  <c r="C38" i="4"/>
  <c r="E16" i="4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F15" i="4" s="1"/>
  <c r="B16" i="4"/>
  <c r="B7" i="4"/>
  <c r="D15" i="4" s="1"/>
  <c r="D16" i="3" l="1"/>
  <c r="F17" i="3"/>
  <c r="F15" i="3"/>
  <c r="F16" i="3"/>
  <c r="B19" i="2"/>
  <c r="F18" i="2"/>
  <c r="D17" i="2"/>
  <c r="F15" i="2"/>
  <c r="F16" i="2"/>
  <c r="D18" i="2"/>
  <c r="F16" i="4"/>
  <c r="D16" i="4"/>
  <c r="D16" i="2"/>
  <c r="B17" i="4"/>
  <c r="B18" i="3"/>
  <c r="F17" i="2"/>
  <c r="B20" i="2" l="1"/>
  <c r="F19" i="2"/>
  <c r="D19" i="2"/>
  <c r="B19" i="3"/>
  <c r="F18" i="3"/>
  <c r="D18" i="3"/>
  <c r="F17" i="4"/>
  <c r="D17" i="4"/>
  <c r="B18" i="4"/>
  <c r="F19" i="3" l="1"/>
  <c r="D19" i="3"/>
  <c r="B20" i="3"/>
  <c r="F18" i="4"/>
  <c r="B19" i="4"/>
  <c r="D18" i="4"/>
  <c r="B21" i="2"/>
  <c r="F20" i="2"/>
  <c r="D20" i="2"/>
  <c r="B21" i="3" l="1"/>
  <c r="F20" i="3"/>
  <c r="D20" i="3"/>
  <c r="B22" i="2"/>
  <c r="F21" i="2"/>
  <c r="D21" i="2"/>
  <c r="F19" i="4"/>
  <c r="D19" i="4"/>
  <c r="B20" i="4"/>
  <c r="F20" i="4" l="1"/>
  <c r="D20" i="4"/>
  <c r="B21" i="4"/>
  <c r="B23" i="2"/>
  <c r="F22" i="2"/>
  <c r="D22" i="2"/>
  <c r="F21" i="3"/>
  <c r="D21" i="3"/>
  <c r="B22" i="3"/>
  <c r="B24" i="2" l="1"/>
  <c r="F23" i="2"/>
  <c r="D23" i="2"/>
  <c r="F21" i="4"/>
  <c r="D21" i="4"/>
  <c r="B22" i="4"/>
  <c r="B23" i="3"/>
  <c r="F22" i="3"/>
  <c r="D22" i="3"/>
  <c r="F22" i="4" l="1"/>
  <c r="D22" i="4"/>
  <c r="B23" i="4"/>
  <c r="F23" i="3"/>
  <c r="D23" i="3"/>
  <c r="B24" i="3"/>
  <c r="B25" i="2"/>
  <c r="F24" i="2"/>
  <c r="D24" i="2"/>
  <c r="B26" i="2" l="1"/>
  <c r="F25" i="2"/>
  <c r="B25" i="3"/>
  <c r="F24" i="3"/>
  <c r="D24" i="3"/>
  <c r="D23" i="4"/>
  <c r="F23" i="4"/>
  <c r="B24" i="4"/>
  <c r="F24" i="4" l="1"/>
  <c r="D24" i="4"/>
  <c r="B25" i="4"/>
  <c r="F25" i="3"/>
  <c r="D25" i="3"/>
  <c r="B26" i="3"/>
  <c r="B27" i="2"/>
  <c r="F26" i="2"/>
  <c r="B27" i="3" l="1"/>
  <c r="F26" i="3"/>
  <c r="D26" i="3"/>
  <c r="B28" i="2"/>
  <c r="F27" i="2"/>
  <c r="F25" i="4"/>
  <c r="D25" i="4"/>
  <c r="B26" i="4"/>
  <c r="B29" i="2" l="1"/>
  <c r="F28" i="2"/>
  <c r="F26" i="4"/>
  <c r="D26" i="4"/>
  <c r="B27" i="4"/>
  <c r="F27" i="3"/>
  <c r="D27" i="3"/>
  <c r="B28" i="3"/>
  <c r="F27" i="4" l="1"/>
  <c r="D27" i="4"/>
  <c r="B28" i="4"/>
  <c r="B29" i="3"/>
  <c r="F28" i="3"/>
  <c r="D28" i="3"/>
  <c r="B30" i="2"/>
  <c r="F29" i="2"/>
  <c r="B31" i="2" l="1"/>
  <c r="F30" i="2"/>
  <c r="F28" i="4"/>
  <c r="D28" i="4"/>
  <c r="B29" i="4"/>
  <c r="F29" i="3"/>
  <c r="B30" i="3"/>
  <c r="F29" i="4" l="1"/>
  <c r="D29" i="4"/>
  <c r="B30" i="4"/>
  <c r="B31" i="3"/>
  <c r="F30" i="3"/>
  <c r="B32" i="2"/>
  <c r="F31" i="2"/>
  <c r="B33" i="2" l="1"/>
  <c r="F32" i="2"/>
  <c r="F31" i="3"/>
  <c r="B32" i="3"/>
  <c r="F30" i="4"/>
  <c r="D30" i="4"/>
  <c r="B31" i="4"/>
  <c r="B33" i="3" l="1"/>
  <c r="F32" i="3"/>
  <c r="B34" i="2"/>
  <c r="F33" i="2"/>
  <c r="F31" i="4"/>
  <c r="D31" i="4"/>
  <c r="B32" i="4"/>
  <c r="F34" i="2" l="1"/>
  <c r="F38" i="2" s="1"/>
  <c r="I14" i="2" s="1"/>
  <c r="D38" i="2"/>
  <c r="B38" i="2"/>
  <c r="F32" i="4"/>
  <c r="D32" i="4"/>
  <c r="B33" i="4"/>
  <c r="F33" i="3"/>
  <c r="B34" i="3"/>
  <c r="I15" i="2" l="1"/>
  <c r="F33" i="4"/>
  <c r="D33" i="4"/>
  <c r="B34" i="4"/>
  <c r="F34" i="3"/>
  <c r="F38" i="3" s="1"/>
  <c r="I14" i="3" s="1"/>
  <c r="D38" i="3"/>
  <c r="B38" i="3"/>
  <c r="I15" i="3" l="1"/>
  <c r="F34" i="4"/>
  <c r="F38" i="4" s="1"/>
  <c r="I14" i="4" s="1"/>
  <c r="I15" i="4" s="1"/>
  <c r="D34" i="4"/>
  <c r="D38" i="4" s="1"/>
  <c r="B38" i="4"/>
</calcChain>
</file>

<file path=xl/sharedStrings.xml><?xml version="1.0" encoding="utf-8"?>
<sst xmlns="http://schemas.openxmlformats.org/spreadsheetml/2006/main" count="66" uniqueCount="20">
  <si>
    <t>※この資料はあくまでも参考資料なので、実際の数値とはずれが発生します。責任は負いかねますのでご了承願います。
自己判断で参考資料として利用ください。</t>
  </si>
  <si>
    <t>1LOT=</t>
  </si>
  <si>
    <t>OZ</t>
  </si>
  <si>
    <t>1OZ=</t>
  </si>
  <si>
    <t>USD</t>
  </si>
  <si>
    <t>USDJPY＝</t>
  </si>
  <si>
    <t>円</t>
  </si>
  <si>
    <t>レバレッジ</t>
  </si>
  <si>
    <t>倍</t>
  </si>
  <si>
    <t>マーチン倍率</t>
  </si>
  <si>
    <t>ナンピン数</t>
  </si>
  <si>
    <t>運用ロット</t>
  </si>
  <si>
    <t>ナンピン幅</t>
  </si>
  <si>
    <t>証拠金</t>
  </si>
  <si>
    <t>含み損（最大ナンピン到達時点）</t>
  </si>
  <si>
    <t>累計ナンピン幅</t>
  </si>
  <si>
    <t>↑　計算の都合、小数点以下は概算になりますので、実際のエントリーロットと誤差が生じる可能性はあります。</t>
  </si>
  <si>
    <t>運用資金</t>
  </si>
  <si>
    <t>有効証拠金</t>
  </si>
  <si>
    <t>証拠金維持率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</si>
</sst>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3" formatCode="_ * #,##0.00_ ;_ * \-#,##0.00_ ;_ * &quot;-&quot;??_ ;_ @_ "/>
    <numFmt numFmtId="176" formatCode="_-&quot;¥&quot;* #,##0.00_-\ ;\-&quot;¥&quot;* #,##0.00_-\ ;_-&quot;¥&quot;* &quot;-&quot;??_-\ ;_-@_-"/>
    <numFmt numFmtId="177" formatCode="0.00_);[Red]\(0.00\)"/>
    <numFmt numFmtId="178" formatCode="0.00_ "/>
    <numFmt numFmtId="179" formatCode="0_);[Red]\(0\)"/>
    <numFmt numFmtId="180" formatCode="0.0_);[Red]\(0.0\)"/>
    <numFmt numFmtId="181" formatCode="_ * #,##0_ ;_ * \-#,##0_ ;_ * &quot;-&quot;??_ ;_ @_ "/>
  </numFmts>
  <fonts count="10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179" fontId="2" fillId="2" borderId="1" xfId="4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2" fillId="2" borderId="1" xfId="4" applyNumberFormat="1" applyFont="1" applyFill="1" applyBorder="1" applyAlignment="1">
      <alignment horizontal="center" vertical="center"/>
    </xf>
    <xf numFmtId="38" fontId="1" fillId="0" borderId="1" xfId="1" applyNumberFormat="1" applyFont="1" applyBorder="1" applyAlignment="1">
      <alignment horizontal="center" vertical="center"/>
    </xf>
    <xf numFmtId="6" fontId="1" fillId="0" borderId="1" xfId="2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80" fontId="4" fillId="0" borderId="2" xfId="3" applyNumberFormat="1" applyFont="1" applyBorder="1" applyAlignment="1">
      <alignment horizontal="center" vertical="center"/>
    </xf>
    <xf numFmtId="179" fontId="4" fillId="0" borderId="2" xfId="3" applyNumberFormat="1" applyFont="1" applyBorder="1" applyAlignment="1">
      <alignment horizontal="center" vertical="center"/>
    </xf>
    <xf numFmtId="6" fontId="4" fillId="0" borderId="2" xfId="3" applyNumberFormat="1" applyFont="1" applyBorder="1" applyAlignment="1">
      <alignment horizontal="center" vertical="center"/>
    </xf>
    <xf numFmtId="6" fontId="0" fillId="0" borderId="0" xfId="0" applyNumberFormat="1">
      <alignment vertical="center"/>
    </xf>
    <xf numFmtId="9" fontId="1" fillId="0" borderId="0" xfId="5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179" fontId="2" fillId="2" borderId="1" xfId="4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2" borderId="1" xfId="4" applyBorder="1" applyAlignment="1">
      <alignment vertical="center"/>
    </xf>
    <xf numFmtId="181" fontId="6" fillId="2" borderId="1" xfId="4" applyNumberFormat="1" applyBorder="1">
      <alignment vertical="center"/>
    </xf>
    <xf numFmtId="0" fontId="1" fillId="0" borderId="1" xfId="0" applyFont="1" applyBorder="1">
      <alignment vertical="center"/>
    </xf>
    <xf numFmtId="181" fontId="0" fillId="0" borderId="1" xfId="1" applyNumberFormat="1" applyFont="1" applyBorder="1">
      <alignment vertical="center"/>
    </xf>
    <xf numFmtId="9" fontId="1" fillId="0" borderId="1" xfId="5" applyFont="1" applyFill="1" applyBorder="1" applyAlignment="1">
      <alignment vertical="center"/>
    </xf>
  </cellXfs>
  <cellStyles count="6">
    <cellStyle name="どちらでもない" xfId="4" builtinId="28"/>
    <cellStyle name="パーセント" xfId="5" builtinId="5"/>
    <cellStyle name="桁区切り" xfId="1" builtinId="6"/>
    <cellStyle name="集計" xfId="3" builtinId="25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121285</xdr:colOff>
      <xdr:row>3</xdr:row>
      <xdr:rowOff>76200</xdr:rowOff>
    </xdr:from>
    <xdr:to>
      <xdr:col>4</xdr:col>
      <xdr:colOff>1245870</xdr:colOff>
      <xdr:row>8</xdr:row>
      <xdr:rowOff>38100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11120" y="590550"/>
          <a:ext cx="1962785" cy="819150"/>
        </a:xfrm>
        <a:prstGeom prst="wedgeRectCallout">
          <a:avLst>
            <a:gd name="adj1" fmla="val -99433"/>
            <a:gd name="adj2" fmla="val 509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各レートを入力してください。</a:t>
          </a:r>
        </a:p>
        <a:p>
          <a:pPr algn="l"/>
          <a:r>
            <a:rPr lang="en-US" altLang="ja-JP" sz="1100"/>
            <a:t>※</a:t>
          </a:r>
          <a:r>
            <a:rPr lang="ja-JP" altLang="en-US" sz="1100"/>
            <a:t>レバレッジは</a:t>
          </a:r>
          <a:r>
            <a:rPr lang="en-US" altLang="ja-JP" sz="1100"/>
            <a:t>XM</a:t>
          </a:r>
          <a:r>
            <a:rPr lang="ja-JP" altLang="en-US" sz="1100"/>
            <a:t>想定</a:t>
          </a:r>
        </a:p>
      </xdr:txBody>
    </xdr:sp>
    <xdr:clientData/>
  </xdr:twoCellAnchor>
  <xdr:twoCellAnchor>
    <xdr:from>
      <xdr:col>8</xdr:col>
      <xdr:colOff>561975</xdr:colOff>
      <xdr:row>5</xdr:row>
      <xdr:rowOff>19050</xdr:rowOff>
    </xdr:from>
    <xdr:to>
      <xdr:col>10</xdr:col>
      <xdr:colOff>581025</xdr:colOff>
      <xdr:row>9</xdr:row>
      <xdr:rowOff>148590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C30D997F-F41C-4C2E-9BB8-DC8B83CCD172}"/>
            </a:ext>
          </a:extLst>
        </xdr:cNvPr>
        <xdr:cNvSpPr/>
      </xdr:nvSpPr>
      <xdr:spPr>
        <a:xfrm>
          <a:off x="7934325" y="876300"/>
          <a:ext cx="1781175" cy="815340"/>
        </a:xfrm>
        <a:prstGeom prst="wedgeRectCallout">
          <a:avLst>
            <a:gd name="adj1" fmla="val -62970"/>
            <a:gd name="adj2" fmla="val 10162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想定運用資金を入力</a:t>
          </a:r>
        </a:p>
      </xdr:txBody>
    </xdr:sp>
    <xdr:clientData/>
  </xdr:twoCellAnchor>
  <xdr:twoCellAnchor>
    <xdr:from>
      <xdr:col>6</xdr:col>
      <xdr:colOff>571500</xdr:colOff>
      <xdr:row>23</xdr:row>
      <xdr:rowOff>76200</xdr:rowOff>
    </xdr:from>
    <xdr:to>
      <xdr:col>10</xdr:col>
      <xdr:colOff>430530</xdr:colOff>
      <xdr:row>38</xdr:row>
      <xdr:rowOff>88265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B836B640-651E-4981-9AEF-70E9D0ED255B}"/>
            </a:ext>
          </a:extLst>
        </xdr:cNvPr>
        <xdr:cNvSpPr/>
      </xdr:nvSpPr>
      <xdr:spPr>
        <a:xfrm>
          <a:off x="6181725" y="4019550"/>
          <a:ext cx="3383280" cy="2583815"/>
        </a:xfrm>
        <a:prstGeom prst="wedgeRectCallout">
          <a:avLst>
            <a:gd name="adj1" fmla="val -165790"/>
            <a:gd name="adj2" fmla="val -12386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【運用ロット】</a:t>
          </a:r>
        </a:p>
        <a:p>
          <a:pPr algn="l"/>
          <a:r>
            <a:rPr lang="ja-JP" altLang="en-US" sz="1100"/>
            <a:t>運用するロットを入力ください。</a:t>
          </a:r>
        </a:p>
        <a:p>
          <a:pPr algn="l"/>
          <a:endParaRPr lang="ja-JP" altLang="en-US" sz="1100"/>
        </a:p>
        <a:p>
          <a:pPr algn="l"/>
          <a:r>
            <a:rPr lang="ja-JP" altLang="en-US" sz="1100"/>
            <a:t>【ナンピン幅】</a:t>
          </a:r>
        </a:p>
        <a:p>
          <a:pPr algn="l"/>
          <a:r>
            <a:rPr lang="ja-JP" altLang="en-US" sz="1100"/>
            <a:t>確認したいナンピン数までナンピン幅を入力ください。</a:t>
          </a:r>
        </a:p>
        <a:p>
          <a:pPr algn="l"/>
          <a:endParaRPr lang="en-US" altLang="ja-JP" sz="1100"/>
        </a:p>
        <a:p>
          <a:pPr algn="l"/>
          <a:r>
            <a:rPr lang="ja-JP" altLang="en-US" sz="1100"/>
            <a:t>【証拠金】</a:t>
          </a:r>
        </a:p>
        <a:p>
          <a:pPr algn="l"/>
          <a:r>
            <a:rPr lang="ja-JP" altLang="en-US" sz="1100"/>
            <a:t>想定ナンピン数に応じて、削除・コピーしてください。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9"/>
  <sheetViews>
    <sheetView tabSelected="1" workbookViewId="0">
      <selection activeCell="H19" sqref="H19"/>
    </sheetView>
  </sheetViews>
  <sheetFormatPr defaultColWidth="9" defaultRowHeight="13.2" x14ac:dyDescent="0.2"/>
  <cols>
    <col min="1" max="1" width="11.88671875" style="2" customWidth="1"/>
    <col min="2" max="2" width="10.44140625" style="2" customWidth="1"/>
    <col min="3" max="3" width="10.44140625" style="3" customWidth="1"/>
    <col min="4" max="4" width="11" style="2" customWidth="1"/>
    <col min="5" max="6" width="19" style="2" customWidth="1"/>
    <col min="7" max="7" width="9" style="2"/>
    <col min="8" max="9" width="16.6640625" style="22" customWidth="1"/>
    <col min="10" max="11" width="9" style="1"/>
    <col min="12" max="12" width="12.5546875" style="1"/>
    <col min="13" max="16383" width="9" style="1"/>
  </cols>
  <sheetData>
    <row r="1" spans="1:9 16384:16384" s="1" customFormat="1" x14ac:dyDescent="0.2">
      <c r="A1" s="4" t="s">
        <v>0</v>
      </c>
      <c r="B1" s="2"/>
      <c r="C1" s="3"/>
      <c r="D1" s="2"/>
      <c r="E1" s="2"/>
      <c r="F1" s="2"/>
      <c r="G1" s="2"/>
      <c r="H1" s="22"/>
      <c r="I1" s="22"/>
      <c r="XFD1"/>
    </row>
    <row r="2" spans="1:9 16384:16384" s="1" customFormat="1" x14ac:dyDescent="0.2">
      <c r="A2" s="4"/>
      <c r="B2" s="2"/>
      <c r="C2" s="3"/>
      <c r="D2" s="2"/>
      <c r="E2" s="2"/>
      <c r="F2" s="2"/>
      <c r="G2" s="2"/>
      <c r="H2" s="22"/>
      <c r="I2" s="22"/>
      <c r="XFD2"/>
    </row>
    <row r="3" spans="1:9 16384:16384" s="1" customFormat="1" x14ac:dyDescent="0.2">
      <c r="A3" s="2"/>
      <c r="B3" s="2"/>
      <c r="C3" s="3"/>
      <c r="D3" s="2"/>
      <c r="E3" s="2"/>
      <c r="F3" s="2"/>
      <c r="G3" s="2"/>
      <c r="H3" s="22"/>
      <c r="I3" s="22"/>
      <c r="XFD3"/>
    </row>
    <row r="4" spans="1:9 16384:16384" s="1" customFormat="1" x14ac:dyDescent="0.2">
      <c r="A4" s="5" t="s">
        <v>1</v>
      </c>
      <c r="B4" s="5">
        <v>1</v>
      </c>
      <c r="C4" s="6" t="s">
        <v>2</v>
      </c>
      <c r="D4" s="2"/>
      <c r="E4" s="2"/>
      <c r="F4" s="2"/>
      <c r="G4" s="2"/>
      <c r="H4" s="22"/>
      <c r="I4" s="22"/>
      <c r="XFD4"/>
    </row>
    <row r="5" spans="1:9 16384:16384" s="1" customFormat="1" x14ac:dyDescent="0.2">
      <c r="A5" s="7" t="s">
        <v>3</v>
      </c>
      <c r="B5" s="8">
        <v>1850</v>
      </c>
      <c r="C5" s="6" t="s">
        <v>4</v>
      </c>
      <c r="D5" s="2"/>
      <c r="E5" s="2"/>
      <c r="F5" s="2"/>
      <c r="G5" s="2"/>
      <c r="H5" s="22"/>
      <c r="I5" s="22"/>
      <c r="XFD5"/>
    </row>
    <row r="6" spans="1:9 16384:16384" s="1" customFormat="1" x14ac:dyDescent="0.2">
      <c r="A6" s="7" t="s">
        <v>5</v>
      </c>
      <c r="B6" s="8">
        <v>130</v>
      </c>
      <c r="C6" s="6" t="s">
        <v>6</v>
      </c>
      <c r="D6" s="2"/>
      <c r="E6" s="2"/>
      <c r="F6" s="2"/>
      <c r="G6" s="2"/>
      <c r="H6" s="22"/>
      <c r="I6" s="22"/>
      <c r="XFD6"/>
    </row>
    <row r="7" spans="1:9 16384:16384" s="1" customFormat="1" x14ac:dyDescent="0.2">
      <c r="A7" s="5" t="s">
        <v>1</v>
      </c>
      <c r="B7" s="5">
        <f>B4*B5*B6</f>
        <v>240500</v>
      </c>
      <c r="C7" s="6" t="s">
        <v>6</v>
      </c>
      <c r="D7" s="2"/>
      <c r="E7" s="2"/>
      <c r="F7" s="2"/>
      <c r="G7" s="2"/>
      <c r="H7" s="22"/>
      <c r="I7" s="22"/>
      <c r="XFD7"/>
    </row>
    <row r="8" spans="1:9 16384:16384" s="1" customFormat="1" x14ac:dyDescent="0.2">
      <c r="A8" s="7" t="s">
        <v>7</v>
      </c>
      <c r="B8" s="7">
        <v>888</v>
      </c>
      <c r="C8" s="6" t="s">
        <v>8</v>
      </c>
      <c r="D8" s="2"/>
      <c r="E8" s="2"/>
      <c r="F8" s="2"/>
      <c r="G8" s="2"/>
      <c r="H8" s="22"/>
      <c r="I8" s="22"/>
      <c r="XFD8"/>
    </row>
    <row r="9" spans="1:9 16384:16384" s="1" customFormat="1" x14ac:dyDescent="0.2">
      <c r="A9" s="2"/>
      <c r="B9" s="2"/>
      <c r="C9" s="3"/>
      <c r="D9" s="2"/>
      <c r="E9" s="2"/>
      <c r="F9" s="2"/>
      <c r="G9" s="2"/>
      <c r="H9" s="22"/>
      <c r="I9" s="22"/>
      <c r="XFD9"/>
    </row>
    <row r="10" spans="1:9 16384:16384" customFormat="1" x14ac:dyDescent="0.2">
      <c r="A10" s="2"/>
      <c r="B10" s="2"/>
      <c r="C10" s="3"/>
      <c r="D10" s="2"/>
      <c r="E10" s="2"/>
      <c r="F10" s="2"/>
      <c r="G10" s="2"/>
    </row>
    <row r="11" spans="1:9 16384:16384" customFormat="1" x14ac:dyDescent="0.2">
      <c r="A11" s="5" t="s">
        <v>9</v>
      </c>
      <c r="B11" s="2"/>
      <c r="C11" s="3"/>
      <c r="D11" s="2"/>
      <c r="E11" s="2"/>
      <c r="F11" s="2"/>
      <c r="G11" s="2"/>
      <c r="H11" s="22"/>
      <c r="I11" s="22"/>
    </row>
    <row r="12" spans="1:9 16384:16384" customFormat="1" x14ac:dyDescent="0.2">
      <c r="A12" s="9">
        <v>1.5</v>
      </c>
      <c r="B12" s="2"/>
      <c r="C12" s="3"/>
      <c r="D12" s="2"/>
      <c r="E12" s="2"/>
      <c r="F12" s="2"/>
      <c r="G12" s="2"/>
      <c r="H12" s="22"/>
      <c r="I12" s="22"/>
    </row>
    <row r="13" spans="1:9 16384:16384" s="1" customFormat="1" x14ac:dyDescent="0.2">
      <c r="A13" s="19" t="s">
        <v>10</v>
      </c>
      <c r="B13" s="20" t="s">
        <v>11</v>
      </c>
      <c r="C13" s="21" t="s">
        <v>12</v>
      </c>
      <c r="D13" s="19" t="s">
        <v>13</v>
      </c>
      <c r="E13" s="19" t="s">
        <v>14</v>
      </c>
      <c r="F13" s="19"/>
      <c r="G13" s="2"/>
      <c r="H13" s="23" t="s">
        <v>17</v>
      </c>
      <c r="I13" s="24">
        <v>500000</v>
      </c>
    </row>
    <row r="14" spans="1:9 16384:16384" s="1" customFormat="1" x14ac:dyDescent="0.2">
      <c r="A14" s="19"/>
      <c r="B14" s="20"/>
      <c r="C14" s="21"/>
      <c r="D14" s="19"/>
      <c r="E14" s="5" t="s">
        <v>15</v>
      </c>
      <c r="F14" s="5"/>
      <c r="G14" s="2"/>
      <c r="H14" s="25" t="s">
        <v>18</v>
      </c>
      <c r="I14" s="26">
        <f>I13-F38</f>
        <v>486375.15649414063</v>
      </c>
    </row>
    <row r="15" spans="1:9 16384:16384" s="1" customFormat="1" x14ac:dyDescent="0.2">
      <c r="A15" s="5">
        <v>1</v>
      </c>
      <c r="B15" s="10">
        <v>0.1</v>
      </c>
      <c r="C15" s="8">
        <v>0</v>
      </c>
      <c r="D15" s="11">
        <f t="shared" ref="D15:D34" si="0">B15*$B$7/$B$8</f>
        <v>27.083333333333332</v>
      </c>
      <c r="E15" s="5"/>
      <c r="F15" s="12">
        <f t="shared" ref="F15:F34" si="1">B15*($E$34-E15)*$B$7/(100*$B$6)</f>
        <v>305.25</v>
      </c>
      <c r="G15" s="2"/>
      <c r="H15" s="25" t="s">
        <v>19</v>
      </c>
      <c r="I15" s="27">
        <f>I14/D38</f>
        <v>2.701125210067099</v>
      </c>
    </row>
    <row r="16" spans="1:9 16384:16384" s="1" customFormat="1" x14ac:dyDescent="0.2">
      <c r="A16" s="5">
        <v>2</v>
      </c>
      <c r="B16" s="9">
        <f t="shared" ref="B16:B34" si="2">$A$12*B15</f>
        <v>0.15000000000000002</v>
      </c>
      <c r="C16" s="8">
        <v>15</v>
      </c>
      <c r="D16" s="11">
        <f t="shared" si="0"/>
        <v>40.625000000000007</v>
      </c>
      <c r="E16" s="6">
        <f t="shared" ref="E16:E34" si="3">E15+C16</f>
        <v>15</v>
      </c>
      <c r="F16" s="12">
        <f t="shared" si="1"/>
        <v>416.25000000000006</v>
      </c>
      <c r="G16" s="2"/>
      <c r="H16" s="22"/>
      <c r="I16" s="22"/>
    </row>
    <row r="17" spans="1:9" s="1" customFormat="1" x14ac:dyDescent="0.2">
      <c r="A17" s="5">
        <v>3</v>
      </c>
      <c r="B17" s="9">
        <f t="shared" si="2"/>
        <v>0.22500000000000003</v>
      </c>
      <c r="C17" s="8">
        <v>15</v>
      </c>
      <c r="D17" s="11">
        <f t="shared" si="0"/>
        <v>60.937500000000007</v>
      </c>
      <c r="E17" s="6">
        <f t="shared" si="3"/>
        <v>30</v>
      </c>
      <c r="F17" s="12">
        <f t="shared" si="1"/>
        <v>561.93750000000011</v>
      </c>
      <c r="G17" s="2"/>
      <c r="H17" s="22"/>
      <c r="I17" s="22"/>
    </row>
    <row r="18" spans="1:9" s="1" customFormat="1" x14ac:dyDescent="0.2">
      <c r="A18" s="5">
        <v>4</v>
      </c>
      <c r="B18" s="9">
        <f t="shared" si="2"/>
        <v>0.33750000000000002</v>
      </c>
      <c r="C18" s="8">
        <v>15</v>
      </c>
      <c r="D18" s="11">
        <f t="shared" si="0"/>
        <v>91.40625</v>
      </c>
      <c r="E18" s="6">
        <f t="shared" si="3"/>
        <v>45</v>
      </c>
      <c r="F18" s="12">
        <f t="shared" si="1"/>
        <v>749.25</v>
      </c>
      <c r="G18" s="2"/>
      <c r="H18" s="22"/>
      <c r="I18" s="22"/>
    </row>
    <row r="19" spans="1:9" s="1" customFormat="1" x14ac:dyDescent="0.2">
      <c r="A19" s="5">
        <v>5</v>
      </c>
      <c r="B19" s="9">
        <f t="shared" si="2"/>
        <v>0.50625000000000009</v>
      </c>
      <c r="C19" s="8">
        <v>15</v>
      </c>
      <c r="D19" s="11">
        <f t="shared" si="0"/>
        <v>137.10937500000003</v>
      </c>
      <c r="E19" s="6">
        <f t="shared" si="3"/>
        <v>60</v>
      </c>
      <c r="F19" s="12">
        <f t="shared" si="1"/>
        <v>983.39062500000011</v>
      </c>
      <c r="G19" s="2"/>
      <c r="H19" s="22"/>
      <c r="I19" s="22"/>
    </row>
    <row r="20" spans="1:9" s="1" customFormat="1" x14ac:dyDescent="0.2">
      <c r="A20" s="5">
        <v>6</v>
      </c>
      <c r="B20" s="9">
        <f t="shared" si="2"/>
        <v>0.75937500000000013</v>
      </c>
      <c r="C20" s="8">
        <v>15</v>
      </c>
      <c r="D20" s="11">
        <f t="shared" si="0"/>
        <v>205.66406250000003</v>
      </c>
      <c r="E20" s="6">
        <f t="shared" si="3"/>
        <v>75</v>
      </c>
      <c r="F20" s="12">
        <f t="shared" si="1"/>
        <v>1264.3593750000002</v>
      </c>
      <c r="G20" s="2"/>
      <c r="H20" s="22"/>
      <c r="I20" s="22"/>
    </row>
    <row r="21" spans="1:9" s="1" customFormat="1" x14ac:dyDescent="0.2">
      <c r="A21" s="5">
        <v>7</v>
      </c>
      <c r="B21" s="9">
        <f t="shared" si="2"/>
        <v>1.1390625000000001</v>
      </c>
      <c r="C21" s="8">
        <v>15</v>
      </c>
      <c r="D21" s="11">
        <f t="shared" si="0"/>
        <v>308.49609375</v>
      </c>
      <c r="E21" s="6">
        <f t="shared" si="3"/>
        <v>90</v>
      </c>
      <c r="F21" s="12">
        <f t="shared" si="1"/>
        <v>1580.44921875</v>
      </c>
      <c r="G21" s="2"/>
    </row>
    <row r="22" spans="1:9" s="1" customFormat="1" x14ac:dyDescent="0.2">
      <c r="A22" s="5">
        <v>8</v>
      </c>
      <c r="B22" s="9">
        <f t="shared" si="2"/>
        <v>1.7085937500000001</v>
      </c>
      <c r="C22" s="8">
        <v>15</v>
      </c>
      <c r="D22" s="11">
        <f t="shared" si="0"/>
        <v>462.74414062500006</v>
      </c>
      <c r="E22" s="6">
        <f t="shared" si="3"/>
        <v>105</v>
      </c>
      <c r="F22" s="12">
        <f t="shared" si="1"/>
        <v>1896.5390625000002</v>
      </c>
      <c r="G22" s="2"/>
    </row>
    <row r="23" spans="1:9" s="1" customFormat="1" x14ac:dyDescent="0.2">
      <c r="A23" s="5">
        <v>9</v>
      </c>
      <c r="B23" s="9">
        <f t="shared" si="2"/>
        <v>2.5628906250000001</v>
      </c>
      <c r="C23" s="8">
        <v>15</v>
      </c>
      <c r="D23" s="11">
        <f t="shared" si="0"/>
        <v>694.1162109375</v>
      </c>
      <c r="E23" s="6">
        <f t="shared" si="3"/>
        <v>120</v>
      </c>
      <c r="F23" s="12">
        <f t="shared" si="1"/>
        <v>2133.6064453125</v>
      </c>
      <c r="G23" s="2"/>
    </row>
    <row r="24" spans="1:9" s="1" customFormat="1" x14ac:dyDescent="0.2">
      <c r="A24" s="5">
        <v>10</v>
      </c>
      <c r="B24" s="9">
        <f t="shared" si="2"/>
        <v>3.8443359375000004</v>
      </c>
      <c r="C24" s="8">
        <v>15</v>
      </c>
      <c r="D24" s="11">
        <f t="shared" si="0"/>
        <v>1041.1743164062502</v>
      </c>
      <c r="E24" s="6">
        <f t="shared" si="3"/>
        <v>135</v>
      </c>
      <c r="F24" s="12">
        <f t="shared" si="1"/>
        <v>2133.6064453125005</v>
      </c>
      <c r="G24" s="2"/>
      <c r="H24" s="22"/>
      <c r="I24" s="22"/>
    </row>
    <row r="25" spans="1:9" s="1" customFormat="1" x14ac:dyDescent="0.2">
      <c r="A25" s="5">
        <v>11</v>
      </c>
      <c r="B25" s="9">
        <f t="shared" si="2"/>
        <v>5.7665039062500005</v>
      </c>
      <c r="C25" s="8">
        <v>15</v>
      </c>
      <c r="D25" s="11">
        <f t="shared" si="0"/>
        <v>1561.7614746093752</v>
      </c>
      <c r="E25" s="6">
        <f t="shared" si="3"/>
        <v>150</v>
      </c>
      <c r="F25" s="12">
        <f t="shared" si="1"/>
        <v>1600.2048339843752</v>
      </c>
      <c r="G25" s="2"/>
      <c r="H25" s="22"/>
      <c r="I25" s="22"/>
    </row>
    <row r="26" spans="1:9" s="1" customFormat="1" x14ac:dyDescent="0.2">
      <c r="A26" s="5">
        <v>12</v>
      </c>
      <c r="B26" s="9">
        <f t="shared" si="2"/>
        <v>8.6497558593750004</v>
      </c>
      <c r="C26" s="8">
        <v>15</v>
      </c>
      <c r="D26" s="11">
        <f t="shared" si="0"/>
        <v>2342.6422119140625</v>
      </c>
      <c r="E26" s="6">
        <f t="shared" si="3"/>
        <v>165</v>
      </c>
      <c r="F26" s="12">
        <f t="shared" si="1"/>
        <v>0</v>
      </c>
      <c r="G26" s="2"/>
      <c r="H26" s="22"/>
      <c r="I26" s="22"/>
    </row>
    <row r="27" spans="1:9" s="1" customFormat="1" x14ac:dyDescent="0.2">
      <c r="A27" s="5">
        <v>13</v>
      </c>
      <c r="B27" s="9">
        <f t="shared" si="2"/>
        <v>12.974633789062501</v>
      </c>
      <c r="C27" s="8"/>
      <c r="D27" s="11">
        <f t="shared" si="0"/>
        <v>3513.9633178710942</v>
      </c>
      <c r="E27" s="6">
        <f t="shared" si="3"/>
        <v>165</v>
      </c>
      <c r="F27" s="12">
        <f t="shared" si="1"/>
        <v>0</v>
      </c>
      <c r="G27" s="2"/>
      <c r="H27" s="22"/>
      <c r="I27" s="22"/>
    </row>
    <row r="28" spans="1:9" s="1" customFormat="1" x14ac:dyDescent="0.2">
      <c r="A28" s="5">
        <v>14</v>
      </c>
      <c r="B28" s="9">
        <f t="shared" si="2"/>
        <v>19.461950683593752</v>
      </c>
      <c r="C28" s="8"/>
      <c r="D28" s="11">
        <f t="shared" si="0"/>
        <v>5270.9449768066415</v>
      </c>
      <c r="E28" s="6">
        <f t="shared" si="3"/>
        <v>165</v>
      </c>
      <c r="F28" s="12">
        <f t="shared" si="1"/>
        <v>0</v>
      </c>
      <c r="G28" s="2"/>
      <c r="H28" s="22"/>
      <c r="I28" s="22"/>
    </row>
    <row r="29" spans="1:9" s="1" customFormat="1" x14ac:dyDescent="0.2">
      <c r="A29" s="5">
        <v>15</v>
      </c>
      <c r="B29" s="9">
        <f t="shared" si="2"/>
        <v>29.192926025390626</v>
      </c>
      <c r="C29" s="8"/>
      <c r="D29" s="11">
        <f t="shared" si="0"/>
        <v>7906.4174652099609</v>
      </c>
      <c r="E29" s="6">
        <f t="shared" si="3"/>
        <v>165</v>
      </c>
      <c r="F29" s="12">
        <f t="shared" si="1"/>
        <v>0</v>
      </c>
      <c r="G29" s="2"/>
      <c r="H29" s="22"/>
      <c r="I29" s="22"/>
    </row>
    <row r="30" spans="1:9" s="1" customFormat="1" x14ac:dyDescent="0.2">
      <c r="A30" s="5">
        <v>16</v>
      </c>
      <c r="B30" s="9">
        <f t="shared" si="2"/>
        <v>43.789389038085943</v>
      </c>
      <c r="C30" s="8"/>
      <c r="D30" s="11">
        <f t="shared" si="0"/>
        <v>11859.626197814943</v>
      </c>
      <c r="E30" s="6">
        <f t="shared" si="3"/>
        <v>165</v>
      </c>
      <c r="F30" s="12">
        <f t="shared" si="1"/>
        <v>0</v>
      </c>
      <c r="G30" s="2"/>
      <c r="H30" s="22"/>
      <c r="I30" s="22"/>
    </row>
    <row r="31" spans="1:9" s="1" customFormat="1" x14ac:dyDescent="0.2">
      <c r="A31" s="5">
        <v>17</v>
      </c>
      <c r="B31" s="9">
        <f t="shared" si="2"/>
        <v>65.684083557128915</v>
      </c>
      <c r="C31" s="8"/>
      <c r="D31" s="11">
        <f t="shared" si="0"/>
        <v>17789.439296722416</v>
      </c>
      <c r="E31" s="6">
        <f t="shared" si="3"/>
        <v>165</v>
      </c>
      <c r="F31" s="12">
        <f t="shared" si="1"/>
        <v>0</v>
      </c>
      <c r="G31" s="2"/>
      <c r="H31" s="22"/>
      <c r="I31" s="22"/>
    </row>
    <row r="32" spans="1:9" s="1" customFormat="1" x14ac:dyDescent="0.2">
      <c r="A32" s="5">
        <v>18</v>
      </c>
      <c r="B32" s="9">
        <f t="shared" si="2"/>
        <v>98.526125335693365</v>
      </c>
      <c r="C32" s="8"/>
      <c r="D32" s="11">
        <f t="shared" si="0"/>
        <v>26684.158945083618</v>
      </c>
      <c r="E32" s="6">
        <f t="shared" si="3"/>
        <v>165</v>
      </c>
      <c r="F32" s="12">
        <f t="shared" si="1"/>
        <v>0</v>
      </c>
      <c r="G32" s="2"/>
      <c r="H32" s="22"/>
      <c r="I32" s="22"/>
    </row>
    <row r="33" spans="1:9 16384:16384" s="1" customFormat="1" x14ac:dyDescent="0.2">
      <c r="A33" s="5">
        <v>19</v>
      </c>
      <c r="B33" s="9">
        <f t="shared" si="2"/>
        <v>147.78918800354006</v>
      </c>
      <c r="C33" s="8"/>
      <c r="D33" s="11">
        <f t="shared" si="0"/>
        <v>40026.238417625435</v>
      </c>
      <c r="E33" s="6">
        <f t="shared" si="3"/>
        <v>165</v>
      </c>
      <c r="F33" s="12">
        <f t="shared" si="1"/>
        <v>0</v>
      </c>
      <c r="G33" s="2"/>
      <c r="H33" s="22"/>
      <c r="I33" s="22"/>
    </row>
    <row r="34" spans="1:9 16384:16384" s="1" customFormat="1" x14ac:dyDescent="0.2">
      <c r="A34" s="5">
        <v>20</v>
      </c>
      <c r="B34" s="9">
        <f t="shared" si="2"/>
        <v>221.68378200531009</v>
      </c>
      <c r="C34" s="8"/>
      <c r="D34" s="11">
        <f t="shared" si="0"/>
        <v>60039.357626438148</v>
      </c>
      <c r="E34" s="6">
        <f t="shared" si="3"/>
        <v>165</v>
      </c>
      <c r="F34" s="12">
        <f t="shared" si="1"/>
        <v>0</v>
      </c>
      <c r="G34" s="2"/>
      <c r="H34" s="22"/>
      <c r="I34" s="22"/>
    </row>
    <row r="35" spans="1:9 16384:16384" s="1" customFormat="1" x14ac:dyDescent="0.2">
      <c r="A35" s="2"/>
      <c r="B35" s="13" t="s">
        <v>16</v>
      </c>
      <c r="C35" s="3"/>
      <c r="D35" s="2"/>
      <c r="E35" s="2"/>
      <c r="F35" s="2"/>
      <c r="G35" s="2"/>
      <c r="H35" s="22"/>
      <c r="I35" s="22"/>
      <c r="XFD35"/>
    </row>
    <row r="36" spans="1:9 16384:16384" s="1" customFormat="1" x14ac:dyDescent="0.2">
      <c r="A36" s="2"/>
      <c r="B36" s="2"/>
      <c r="C36" s="3"/>
      <c r="D36" s="2"/>
      <c r="E36" s="2"/>
      <c r="F36" s="2"/>
      <c r="G36" s="2"/>
      <c r="H36" s="22"/>
      <c r="I36" s="22"/>
      <c r="XFD36"/>
    </row>
    <row r="37" spans="1:9 16384:16384" s="1" customFormat="1" x14ac:dyDescent="0.2">
      <c r="A37" s="2"/>
      <c r="B37" s="2"/>
      <c r="C37" s="3"/>
      <c r="D37" s="2"/>
      <c r="E37" s="2"/>
      <c r="F37" s="2"/>
      <c r="G37" s="2"/>
      <c r="H37" s="22"/>
      <c r="I37" s="22"/>
      <c r="XFD37"/>
    </row>
    <row r="38" spans="1:9 16384:16384" s="1" customFormat="1" x14ac:dyDescent="0.2">
      <c r="A38" s="2"/>
      <c r="B38" s="14">
        <f t="shared" ref="B38:F38" si="4">SUM(B15:B34)</f>
        <v>664.85134601593018</v>
      </c>
      <c r="C38" s="15">
        <f t="shared" si="4"/>
        <v>165</v>
      </c>
      <c r="D38" s="15">
        <f t="shared" si="4"/>
        <v>180063.90621264777</v>
      </c>
      <c r="E38" s="15"/>
      <c r="F38" s="16">
        <f t="shared" si="4"/>
        <v>13624.843505859375</v>
      </c>
      <c r="G38" s="2"/>
      <c r="H38" s="22"/>
      <c r="I38" s="22"/>
      <c r="XFD38"/>
    </row>
    <row r="39" spans="1:9 16384:16384" s="1" customFormat="1" x14ac:dyDescent="0.2">
      <c r="A39" s="2"/>
      <c r="B39" s="2"/>
      <c r="C39" s="3"/>
      <c r="D39" s="2"/>
      <c r="E39" s="2"/>
      <c r="F39" s="2"/>
      <c r="G39" s="2"/>
      <c r="H39" s="22"/>
      <c r="I39" s="22"/>
    </row>
  </sheetData>
  <mergeCells count="5">
    <mergeCell ref="E13:F13"/>
    <mergeCell ref="A13:A14"/>
    <mergeCell ref="B13:B14"/>
    <mergeCell ref="C13:C14"/>
    <mergeCell ref="D13:D14"/>
  </mergeCells>
  <phoneticPr fontId="8"/>
  <pageMargins left="0.75" right="0.75" top="1" bottom="1" header="0.5" footer="0.5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39"/>
  <sheetViews>
    <sheetView workbookViewId="0">
      <selection activeCell="H1" sqref="H1:I1048576"/>
    </sheetView>
  </sheetViews>
  <sheetFormatPr defaultColWidth="9" defaultRowHeight="13.2" x14ac:dyDescent="0.2"/>
  <cols>
    <col min="1" max="1" width="11.88671875" style="2" customWidth="1"/>
    <col min="2" max="2" width="10.44140625" style="2" customWidth="1"/>
    <col min="3" max="3" width="10.44140625" style="3" customWidth="1"/>
    <col min="4" max="4" width="11" style="2" customWidth="1"/>
    <col min="5" max="6" width="19" style="2" customWidth="1"/>
    <col min="7" max="7" width="9.109375" style="2" customWidth="1"/>
    <col min="8" max="9" width="16.6640625" style="22" customWidth="1"/>
    <col min="10" max="11" width="9" style="1"/>
    <col min="12" max="12" width="12.5546875" style="1"/>
    <col min="13" max="16383" width="9" style="1"/>
  </cols>
  <sheetData>
    <row r="1" spans="1:16383" x14ac:dyDescent="0.2">
      <c r="A1" s="4" t="s">
        <v>0</v>
      </c>
    </row>
    <row r="2" spans="1:16383" x14ac:dyDescent="0.2">
      <c r="A2" s="4"/>
    </row>
    <row r="4" spans="1:16383" x14ac:dyDescent="0.2">
      <c r="A4" s="5" t="s">
        <v>1</v>
      </c>
      <c r="B4" s="5">
        <v>100</v>
      </c>
      <c r="C4" s="6" t="s">
        <v>2</v>
      </c>
    </row>
    <row r="5" spans="1:16383" x14ac:dyDescent="0.2">
      <c r="A5" s="7" t="s">
        <v>3</v>
      </c>
      <c r="B5" s="8">
        <v>1850</v>
      </c>
      <c r="C5" s="6" t="s">
        <v>4</v>
      </c>
    </row>
    <row r="6" spans="1:16383" x14ac:dyDescent="0.2">
      <c r="A6" s="7" t="s">
        <v>5</v>
      </c>
      <c r="B6" s="8">
        <v>130</v>
      </c>
      <c r="C6" s="6" t="s">
        <v>6</v>
      </c>
    </row>
    <row r="7" spans="1:16383" x14ac:dyDescent="0.2">
      <c r="A7" s="5" t="s">
        <v>1</v>
      </c>
      <c r="B7" s="5">
        <f>B4*B5*B6</f>
        <v>24050000</v>
      </c>
      <c r="C7" s="6" t="s">
        <v>6</v>
      </c>
    </row>
    <row r="8" spans="1:16383" x14ac:dyDescent="0.2">
      <c r="A8" s="7" t="s">
        <v>7</v>
      </c>
      <c r="B8" s="7">
        <v>1000</v>
      </c>
      <c r="C8" s="6" t="s">
        <v>8</v>
      </c>
    </row>
    <row r="10" spans="1:16383" x14ac:dyDescent="0.2"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spans="1:16383" x14ac:dyDescent="0.2">
      <c r="A11" s="5" t="s">
        <v>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pans="1:16383" x14ac:dyDescent="0.2">
      <c r="A12" s="9">
        <v>1.5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spans="1:16383" s="1" customFormat="1" x14ac:dyDescent="0.2">
      <c r="A13" s="19" t="s">
        <v>10</v>
      </c>
      <c r="B13" s="20" t="s">
        <v>11</v>
      </c>
      <c r="C13" s="21" t="s">
        <v>12</v>
      </c>
      <c r="D13" s="19" t="s">
        <v>13</v>
      </c>
      <c r="E13" s="19" t="s">
        <v>14</v>
      </c>
      <c r="F13" s="19"/>
      <c r="G13" s="2"/>
      <c r="H13" s="23" t="s">
        <v>17</v>
      </c>
      <c r="I13" s="24">
        <v>500000</v>
      </c>
    </row>
    <row r="14" spans="1:16383" s="1" customFormat="1" x14ac:dyDescent="0.2">
      <c r="A14" s="19"/>
      <c r="B14" s="20"/>
      <c r="C14" s="21"/>
      <c r="D14" s="19"/>
      <c r="E14" s="5" t="s">
        <v>15</v>
      </c>
      <c r="F14" s="5"/>
      <c r="G14" s="2"/>
      <c r="H14" s="25" t="s">
        <v>18</v>
      </c>
      <c r="I14" s="26">
        <f>I13-F38</f>
        <v>442651.806640625</v>
      </c>
    </row>
    <row r="15" spans="1:16383" s="1" customFormat="1" x14ac:dyDescent="0.2">
      <c r="A15" s="5">
        <v>1</v>
      </c>
      <c r="B15" s="10">
        <v>0.01</v>
      </c>
      <c r="C15" s="8">
        <v>0</v>
      </c>
      <c r="D15" s="11">
        <f t="shared" ref="D15:D34" si="0">B15*$B$7/$B$8</f>
        <v>240.5</v>
      </c>
      <c r="E15" s="5"/>
      <c r="F15" s="12">
        <f t="shared" ref="F15:F34" si="1">B15*($E$34-E15)*$B$7/(100*$B$6)</f>
        <v>2497.5000000000005</v>
      </c>
      <c r="G15" s="2"/>
      <c r="H15" s="25" t="s">
        <v>19</v>
      </c>
      <c r="I15" s="27">
        <f>I14/D38</f>
        <v>16.240596344861746</v>
      </c>
    </row>
    <row r="16" spans="1:16383" s="1" customFormat="1" x14ac:dyDescent="0.2">
      <c r="A16" s="5">
        <v>2</v>
      </c>
      <c r="B16" s="9">
        <f t="shared" ref="B16:B34" si="2">$A$12*B15</f>
        <v>1.4999999999999999E-2</v>
      </c>
      <c r="C16" s="8">
        <v>15</v>
      </c>
      <c r="D16" s="11">
        <f t="shared" si="0"/>
        <v>360.75</v>
      </c>
      <c r="E16" s="6">
        <f t="shared" ref="E16:E34" si="3">E15+C16</f>
        <v>15</v>
      </c>
      <c r="F16" s="12">
        <f t="shared" si="1"/>
        <v>3329.9999999999995</v>
      </c>
      <c r="G16" s="2"/>
      <c r="H16" s="22"/>
      <c r="I16" s="22"/>
    </row>
    <row r="17" spans="1:9" s="1" customFormat="1" x14ac:dyDescent="0.2">
      <c r="A17" s="5">
        <v>3</v>
      </c>
      <c r="B17" s="9">
        <f t="shared" si="2"/>
        <v>2.2499999999999999E-2</v>
      </c>
      <c r="C17" s="8">
        <v>15</v>
      </c>
      <c r="D17" s="11">
        <f t="shared" si="0"/>
        <v>541.125</v>
      </c>
      <c r="E17" s="6">
        <f t="shared" si="3"/>
        <v>30</v>
      </c>
      <c r="F17" s="12">
        <f t="shared" si="1"/>
        <v>4370.6249999999991</v>
      </c>
      <c r="G17" s="2"/>
      <c r="H17" s="22"/>
      <c r="I17" s="22"/>
    </row>
    <row r="18" spans="1:9" s="1" customFormat="1" x14ac:dyDescent="0.2">
      <c r="A18" s="5">
        <v>4</v>
      </c>
      <c r="B18" s="9">
        <f t="shared" si="2"/>
        <v>3.3750000000000002E-2</v>
      </c>
      <c r="C18" s="8">
        <v>15</v>
      </c>
      <c r="D18" s="11">
        <f t="shared" si="0"/>
        <v>811.6875</v>
      </c>
      <c r="E18" s="6">
        <f t="shared" si="3"/>
        <v>45</v>
      </c>
      <c r="F18" s="12">
        <f t="shared" si="1"/>
        <v>5619.375</v>
      </c>
      <c r="G18" s="2"/>
      <c r="H18" s="22"/>
      <c r="I18" s="22"/>
    </row>
    <row r="19" spans="1:9" s="1" customFormat="1" x14ac:dyDescent="0.2">
      <c r="A19" s="5">
        <v>5</v>
      </c>
      <c r="B19" s="9">
        <f t="shared" si="2"/>
        <v>5.0625000000000003E-2</v>
      </c>
      <c r="C19" s="8">
        <v>15</v>
      </c>
      <c r="D19" s="11">
        <f t="shared" si="0"/>
        <v>1217.53125</v>
      </c>
      <c r="E19" s="6">
        <f t="shared" si="3"/>
        <v>60</v>
      </c>
      <c r="F19" s="12">
        <f t="shared" si="1"/>
        <v>7024.2187500000009</v>
      </c>
      <c r="G19" s="2"/>
      <c r="H19" s="22"/>
      <c r="I19" s="22"/>
    </row>
    <row r="20" spans="1:9" s="1" customFormat="1" x14ac:dyDescent="0.2">
      <c r="A20" s="5">
        <v>6</v>
      </c>
      <c r="B20" s="9">
        <f t="shared" si="2"/>
        <v>7.5937500000000005E-2</v>
      </c>
      <c r="C20" s="8">
        <v>15</v>
      </c>
      <c r="D20" s="11">
        <f t="shared" si="0"/>
        <v>1826.2968750000002</v>
      </c>
      <c r="E20" s="6">
        <f t="shared" si="3"/>
        <v>75</v>
      </c>
      <c r="F20" s="12">
        <f t="shared" si="1"/>
        <v>8429.0625000000018</v>
      </c>
      <c r="G20" s="2"/>
      <c r="H20" s="22"/>
      <c r="I20" s="22"/>
    </row>
    <row r="21" spans="1:9" s="1" customFormat="1" x14ac:dyDescent="0.2">
      <c r="A21" s="5">
        <v>7</v>
      </c>
      <c r="B21" s="9">
        <f t="shared" si="2"/>
        <v>0.11390625000000001</v>
      </c>
      <c r="C21" s="8">
        <v>15</v>
      </c>
      <c r="D21" s="11">
        <f t="shared" si="0"/>
        <v>2739.4453125000005</v>
      </c>
      <c r="E21" s="6">
        <f t="shared" si="3"/>
        <v>90</v>
      </c>
      <c r="F21" s="12">
        <f t="shared" si="1"/>
        <v>9482.6953125000018</v>
      </c>
      <c r="G21" s="2"/>
    </row>
    <row r="22" spans="1:9" s="1" customFormat="1" x14ac:dyDescent="0.2">
      <c r="A22" s="5">
        <v>8</v>
      </c>
      <c r="B22" s="9">
        <f t="shared" si="2"/>
        <v>0.17085937500000004</v>
      </c>
      <c r="C22" s="8">
        <v>15</v>
      </c>
      <c r="D22" s="11">
        <f t="shared" si="0"/>
        <v>4109.1679687500009</v>
      </c>
      <c r="E22" s="6">
        <f t="shared" si="3"/>
        <v>105</v>
      </c>
      <c r="F22" s="12">
        <f t="shared" si="1"/>
        <v>9482.6953125000018</v>
      </c>
      <c r="G22" s="2"/>
    </row>
    <row r="23" spans="1:9" s="1" customFormat="1" x14ac:dyDescent="0.2">
      <c r="A23" s="5">
        <v>9</v>
      </c>
      <c r="B23" s="9">
        <f t="shared" si="2"/>
        <v>0.25628906250000005</v>
      </c>
      <c r="C23" s="8">
        <v>15</v>
      </c>
      <c r="D23" s="11">
        <f t="shared" si="0"/>
        <v>6163.7519531250009</v>
      </c>
      <c r="E23" s="6">
        <f t="shared" si="3"/>
        <v>120</v>
      </c>
      <c r="F23" s="12">
        <f t="shared" si="1"/>
        <v>7112.0214843750009</v>
      </c>
      <c r="G23" s="2"/>
    </row>
    <row r="24" spans="1:9" s="1" customFormat="1" x14ac:dyDescent="0.2">
      <c r="A24" s="5">
        <v>10</v>
      </c>
      <c r="B24" s="9">
        <f t="shared" si="2"/>
        <v>0.38443359375000008</v>
      </c>
      <c r="C24" s="8">
        <v>15</v>
      </c>
      <c r="D24" s="11">
        <f t="shared" si="0"/>
        <v>9245.6279296875018</v>
      </c>
      <c r="E24" s="6">
        <f t="shared" si="3"/>
        <v>135</v>
      </c>
      <c r="F24" s="12">
        <f t="shared" si="1"/>
        <v>0</v>
      </c>
      <c r="G24" s="2"/>
      <c r="H24" s="22"/>
      <c r="I24" s="22"/>
    </row>
    <row r="25" spans="1:9" s="1" customFormat="1" x14ac:dyDescent="0.2">
      <c r="A25" s="5">
        <v>11</v>
      </c>
      <c r="B25" s="9">
        <f t="shared" si="2"/>
        <v>0.57665039062500012</v>
      </c>
      <c r="C25" s="8"/>
      <c r="D25" s="11"/>
      <c r="E25" s="6">
        <f t="shared" si="3"/>
        <v>135</v>
      </c>
      <c r="F25" s="12">
        <f t="shared" si="1"/>
        <v>0</v>
      </c>
      <c r="G25" s="2"/>
      <c r="H25" s="22"/>
      <c r="I25" s="22"/>
    </row>
    <row r="26" spans="1:9" s="1" customFormat="1" x14ac:dyDescent="0.2">
      <c r="A26" s="5">
        <v>12</v>
      </c>
      <c r="B26" s="9">
        <f t="shared" si="2"/>
        <v>0.86497558593750012</v>
      </c>
      <c r="C26" s="8"/>
      <c r="D26" s="11"/>
      <c r="E26" s="6">
        <f t="shared" si="3"/>
        <v>135</v>
      </c>
      <c r="F26" s="12">
        <f t="shared" si="1"/>
        <v>0</v>
      </c>
      <c r="G26" s="2"/>
      <c r="H26" s="22"/>
      <c r="I26" s="22"/>
    </row>
    <row r="27" spans="1:9" s="1" customFormat="1" x14ac:dyDescent="0.2">
      <c r="A27" s="5">
        <v>13</v>
      </c>
      <c r="B27" s="9">
        <f t="shared" si="2"/>
        <v>1.2974633789062502</v>
      </c>
      <c r="C27" s="8"/>
      <c r="D27" s="11"/>
      <c r="E27" s="6">
        <f t="shared" si="3"/>
        <v>135</v>
      </c>
      <c r="F27" s="12">
        <f t="shared" si="1"/>
        <v>0</v>
      </c>
      <c r="G27" s="2"/>
      <c r="H27" s="22"/>
      <c r="I27" s="22"/>
    </row>
    <row r="28" spans="1:9" s="1" customFormat="1" x14ac:dyDescent="0.2">
      <c r="A28" s="5">
        <v>14</v>
      </c>
      <c r="B28" s="9">
        <f t="shared" si="2"/>
        <v>1.9461950683593754</v>
      </c>
      <c r="C28" s="8"/>
      <c r="D28" s="11"/>
      <c r="E28" s="6">
        <f t="shared" si="3"/>
        <v>135</v>
      </c>
      <c r="F28" s="12">
        <f t="shared" si="1"/>
        <v>0</v>
      </c>
      <c r="G28" s="2"/>
      <c r="H28" s="22"/>
      <c r="I28" s="22"/>
    </row>
    <row r="29" spans="1:9" s="1" customFormat="1" x14ac:dyDescent="0.2">
      <c r="A29" s="5">
        <v>15</v>
      </c>
      <c r="B29" s="9">
        <f t="shared" si="2"/>
        <v>2.9192926025390631</v>
      </c>
      <c r="C29" s="8"/>
      <c r="D29" s="11"/>
      <c r="E29" s="6">
        <f t="shared" si="3"/>
        <v>135</v>
      </c>
      <c r="F29" s="12">
        <f t="shared" si="1"/>
        <v>0</v>
      </c>
      <c r="G29" s="2"/>
      <c r="H29" s="22"/>
      <c r="I29" s="22"/>
    </row>
    <row r="30" spans="1:9" s="1" customFormat="1" x14ac:dyDescent="0.2">
      <c r="A30" s="5">
        <v>16</v>
      </c>
      <c r="B30" s="9">
        <f t="shared" si="2"/>
        <v>4.3789389038085949</v>
      </c>
      <c r="C30" s="8"/>
      <c r="D30" s="11"/>
      <c r="E30" s="6">
        <f t="shared" si="3"/>
        <v>135</v>
      </c>
      <c r="F30" s="12">
        <f t="shared" si="1"/>
        <v>0</v>
      </c>
      <c r="G30" s="2"/>
      <c r="H30" s="22"/>
      <c r="I30" s="22"/>
    </row>
    <row r="31" spans="1:9" s="1" customFormat="1" x14ac:dyDescent="0.2">
      <c r="A31" s="5">
        <v>17</v>
      </c>
      <c r="B31" s="9">
        <f t="shared" si="2"/>
        <v>6.5684083557128918</v>
      </c>
      <c r="C31" s="8"/>
      <c r="D31" s="11"/>
      <c r="E31" s="6">
        <f t="shared" si="3"/>
        <v>135</v>
      </c>
      <c r="F31" s="12">
        <f t="shared" si="1"/>
        <v>0</v>
      </c>
      <c r="G31" s="2"/>
      <c r="H31" s="22"/>
      <c r="I31" s="22"/>
    </row>
    <row r="32" spans="1:9" s="1" customFormat="1" x14ac:dyDescent="0.2">
      <c r="A32" s="5">
        <v>18</v>
      </c>
      <c r="B32" s="9">
        <f t="shared" si="2"/>
        <v>9.8526125335693386</v>
      </c>
      <c r="C32" s="8"/>
      <c r="D32" s="11"/>
      <c r="E32" s="6">
        <f t="shared" si="3"/>
        <v>135</v>
      </c>
      <c r="F32" s="12">
        <f t="shared" si="1"/>
        <v>0</v>
      </c>
      <c r="G32" s="2"/>
      <c r="H32" s="22"/>
      <c r="I32" s="22"/>
    </row>
    <row r="33" spans="1:9" s="1" customFormat="1" x14ac:dyDescent="0.2">
      <c r="A33" s="5">
        <v>19</v>
      </c>
      <c r="B33" s="9">
        <f t="shared" si="2"/>
        <v>14.778918800354008</v>
      </c>
      <c r="C33" s="8"/>
      <c r="D33" s="11"/>
      <c r="E33" s="6">
        <f t="shared" si="3"/>
        <v>135</v>
      </c>
      <c r="F33" s="12">
        <f t="shared" si="1"/>
        <v>0</v>
      </c>
      <c r="G33" s="2"/>
      <c r="H33" s="22"/>
      <c r="I33" s="22"/>
    </row>
    <row r="34" spans="1:9" s="1" customFormat="1" x14ac:dyDescent="0.2">
      <c r="A34" s="5">
        <v>20</v>
      </c>
      <c r="B34" s="9">
        <f t="shared" si="2"/>
        <v>22.168378200531013</v>
      </c>
      <c r="C34" s="8"/>
      <c r="D34" s="11"/>
      <c r="E34" s="6">
        <f t="shared" si="3"/>
        <v>135</v>
      </c>
      <c r="F34" s="12">
        <f t="shared" si="1"/>
        <v>0</v>
      </c>
      <c r="G34" s="2"/>
      <c r="H34" s="22"/>
      <c r="I34" s="22"/>
    </row>
    <row r="35" spans="1:9" x14ac:dyDescent="0.2">
      <c r="B35" s="13" t="s">
        <v>16</v>
      </c>
    </row>
    <row r="38" spans="1:9" x14ac:dyDescent="0.2">
      <c r="B38" s="14">
        <f t="shared" ref="B38:F38" si="4">SUM(B15:B34)</f>
        <v>66.485134601593032</v>
      </c>
      <c r="C38" s="15">
        <f t="shared" si="4"/>
        <v>135</v>
      </c>
      <c r="D38" s="15">
        <f t="shared" si="4"/>
        <v>27255.8837890625</v>
      </c>
      <c r="E38" s="15"/>
      <c r="F38" s="16">
        <f t="shared" si="4"/>
        <v>57348.193359375</v>
      </c>
    </row>
    <row r="39" spans="1:9" s="1" customFormat="1" x14ac:dyDescent="0.2">
      <c r="A39" s="2"/>
      <c r="B39" s="2"/>
      <c r="C39" s="3"/>
      <c r="D39" s="2"/>
      <c r="E39" s="2"/>
      <c r="F39" s="2"/>
      <c r="G39" s="2"/>
      <c r="H39" s="22"/>
      <c r="I39" s="22"/>
    </row>
  </sheetData>
  <mergeCells count="5">
    <mergeCell ref="E13:F13"/>
    <mergeCell ref="A13:A14"/>
    <mergeCell ref="B13:B14"/>
    <mergeCell ref="C13:C14"/>
    <mergeCell ref="D13:D14"/>
  </mergeCells>
  <phoneticPr fontId="8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39"/>
  <sheetViews>
    <sheetView workbookViewId="0">
      <selection activeCell="H1" sqref="H1:I1048576"/>
    </sheetView>
  </sheetViews>
  <sheetFormatPr defaultColWidth="9" defaultRowHeight="13.2" x14ac:dyDescent="0.2"/>
  <cols>
    <col min="1" max="1" width="11.88671875" style="2" customWidth="1"/>
    <col min="2" max="2" width="10.44140625" style="2" customWidth="1"/>
    <col min="3" max="3" width="10.44140625" style="3" customWidth="1"/>
    <col min="4" max="4" width="11" style="2" customWidth="1"/>
    <col min="5" max="6" width="19" style="2" customWidth="1"/>
    <col min="7" max="7" width="9" style="2"/>
    <col min="8" max="9" width="16.6640625" style="22" customWidth="1"/>
    <col min="10" max="11" width="9" style="1"/>
    <col min="12" max="12" width="12.5546875" style="1"/>
    <col min="13" max="16383" width="9" style="1"/>
  </cols>
  <sheetData>
    <row r="1" spans="1:16383" x14ac:dyDescent="0.2">
      <c r="A1" s="4" t="s">
        <v>0</v>
      </c>
    </row>
    <row r="2" spans="1:16383" x14ac:dyDescent="0.2">
      <c r="A2" s="4"/>
    </row>
    <row r="4" spans="1:16383" x14ac:dyDescent="0.2">
      <c r="A4" s="5" t="s">
        <v>1</v>
      </c>
      <c r="B4" s="5">
        <v>1</v>
      </c>
      <c r="C4" s="6" t="s">
        <v>2</v>
      </c>
    </row>
    <row r="5" spans="1:16383" x14ac:dyDescent="0.2">
      <c r="A5" s="7" t="s">
        <v>3</v>
      </c>
      <c r="B5" s="8">
        <v>1850</v>
      </c>
      <c r="C5" s="6" t="s">
        <v>4</v>
      </c>
    </row>
    <row r="6" spans="1:16383" x14ac:dyDescent="0.2">
      <c r="A6" s="7" t="s">
        <v>5</v>
      </c>
      <c r="B6" s="8">
        <v>130</v>
      </c>
      <c r="C6" s="6" t="s">
        <v>6</v>
      </c>
    </row>
    <row r="7" spans="1:16383" x14ac:dyDescent="0.2">
      <c r="A7" s="5" t="s">
        <v>1</v>
      </c>
      <c r="B7" s="5">
        <f>B4*B5*B6</f>
        <v>240500</v>
      </c>
      <c r="C7" s="6" t="s">
        <v>6</v>
      </c>
    </row>
    <row r="8" spans="1:16383" x14ac:dyDescent="0.2">
      <c r="A8" s="7" t="s">
        <v>7</v>
      </c>
      <c r="B8" s="7">
        <v>1000</v>
      </c>
      <c r="C8" s="6" t="s">
        <v>8</v>
      </c>
    </row>
    <row r="10" spans="1:16383" x14ac:dyDescent="0.2"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spans="1:16383" x14ac:dyDescent="0.2">
      <c r="A11" s="5" t="s">
        <v>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pans="1:16383" x14ac:dyDescent="0.2">
      <c r="A12" s="9">
        <v>1.5</v>
      </c>
      <c r="J12"/>
      <c r="K12"/>
      <c r="L12"/>
      <c r="M12" s="1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spans="1:16383" s="1" customFormat="1" x14ac:dyDescent="0.2">
      <c r="A13" s="19" t="s">
        <v>10</v>
      </c>
      <c r="B13" s="20" t="s">
        <v>11</v>
      </c>
      <c r="C13" s="21" t="s">
        <v>12</v>
      </c>
      <c r="D13" s="19" t="s">
        <v>13</v>
      </c>
      <c r="E13" s="19" t="s">
        <v>14</v>
      </c>
      <c r="F13" s="19"/>
      <c r="G13" s="2"/>
      <c r="H13" s="23" t="s">
        <v>17</v>
      </c>
      <c r="I13" s="24">
        <v>50000</v>
      </c>
      <c r="M13" s="18"/>
    </row>
    <row r="14" spans="1:16383" s="1" customFormat="1" x14ac:dyDescent="0.2">
      <c r="A14" s="19"/>
      <c r="B14" s="20"/>
      <c r="C14" s="21"/>
      <c r="D14" s="19"/>
      <c r="E14" s="5" t="s">
        <v>15</v>
      </c>
      <c r="F14" s="5"/>
      <c r="G14" s="2"/>
      <c r="H14" s="25" t="s">
        <v>18</v>
      </c>
      <c r="I14" s="26">
        <f>I13-F38</f>
        <v>18483.852111816406</v>
      </c>
    </row>
    <row r="15" spans="1:16383" s="1" customFormat="1" x14ac:dyDescent="0.2">
      <c r="A15" s="5">
        <v>1</v>
      </c>
      <c r="B15" s="10">
        <v>0.1</v>
      </c>
      <c r="C15" s="8">
        <v>0</v>
      </c>
      <c r="D15" s="11">
        <f t="shared" ref="D15:D29" si="0">B15*$B$7/$B$8</f>
        <v>24.05</v>
      </c>
      <c r="E15" s="5"/>
      <c r="F15" s="12">
        <f t="shared" ref="F15:F34" si="1">B15*($E$34-E15)*$B$7/(100*$B$6)</f>
        <v>360.75</v>
      </c>
      <c r="G15" s="2"/>
      <c r="H15" s="25" t="s">
        <v>19</v>
      </c>
      <c r="I15" s="27">
        <f>I14/D38</f>
        <v>1.320869785833696</v>
      </c>
    </row>
    <row r="16" spans="1:16383" s="1" customFormat="1" x14ac:dyDescent="0.2">
      <c r="A16" s="5">
        <v>2</v>
      </c>
      <c r="B16" s="9">
        <f t="shared" ref="B16:B34" si="2">$A$12*B15</f>
        <v>0.15000000000000002</v>
      </c>
      <c r="C16" s="8">
        <v>15</v>
      </c>
      <c r="D16" s="11">
        <f t="shared" si="0"/>
        <v>36.07500000000001</v>
      </c>
      <c r="E16" s="6">
        <f t="shared" ref="E16:E34" si="3">E15+C16</f>
        <v>15</v>
      </c>
      <c r="F16" s="12">
        <f t="shared" si="1"/>
        <v>499.50000000000006</v>
      </c>
      <c r="G16" s="2"/>
      <c r="H16" s="22"/>
      <c r="I16" s="22"/>
    </row>
    <row r="17" spans="1:9" s="1" customFormat="1" x14ac:dyDescent="0.2">
      <c r="A17" s="5">
        <v>3</v>
      </c>
      <c r="B17" s="9">
        <f t="shared" si="2"/>
        <v>0.22500000000000003</v>
      </c>
      <c r="C17" s="8">
        <v>15</v>
      </c>
      <c r="D17" s="11">
        <f t="shared" si="0"/>
        <v>54.112500000000004</v>
      </c>
      <c r="E17" s="6">
        <f t="shared" si="3"/>
        <v>30</v>
      </c>
      <c r="F17" s="12">
        <f t="shared" si="1"/>
        <v>686.81250000000011</v>
      </c>
      <c r="G17" s="2"/>
      <c r="H17" s="22"/>
      <c r="I17" s="22"/>
    </row>
    <row r="18" spans="1:9" s="1" customFormat="1" x14ac:dyDescent="0.2">
      <c r="A18" s="5">
        <v>4</v>
      </c>
      <c r="B18" s="9">
        <f t="shared" si="2"/>
        <v>0.33750000000000002</v>
      </c>
      <c r="C18" s="8">
        <v>15</v>
      </c>
      <c r="D18" s="11">
        <f t="shared" si="0"/>
        <v>81.168750000000003</v>
      </c>
      <c r="E18" s="6">
        <f t="shared" si="3"/>
        <v>45</v>
      </c>
      <c r="F18" s="12">
        <f t="shared" si="1"/>
        <v>936.5625</v>
      </c>
      <c r="G18" s="2"/>
      <c r="H18" s="22"/>
      <c r="I18" s="22"/>
    </row>
    <row r="19" spans="1:9" s="1" customFormat="1" x14ac:dyDescent="0.2">
      <c r="A19" s="5">
        <v>5</v>
      </c>
      <c r="B19" s="9">
        <f t="shared" si="2"/>
        <v>0.50625000000000009</v>
      </c>
      <c r="C19" s="8">
        <v>15</v>
      </c>
      <c r="D19" s="11">
        <f t="shared" si="0"/>
        <v>121.75312500000001</v>
      </c>
      <c r="E19" s="6">
        <f t="shared" si="3"/>
        <v>60</v>
      </c>
      <c r="F19" s="12">
        <f t="shared" si="1"/>
        <v>1264.3593750000002</v>
      </c>
      <c r="G19" s="2"/>
      <c r="H19" s="22"/>
      <c r="I19" s="22"/>
    </row>
    <row r="20" spans="1:9" s="1" customFormat="1" x14ac:dyDescent="0.2">
      <c r="A20" s="5">
        <v>6</v>
      </c>
      <c r="B20" s="9">
        <f t="shared" si="2"/>
        <v>0.75937500000000013</v>
      </c>
      <c r="C20" s="8">
        <v>15</v>
      </c>
      <c r="D20" s="11">
        <f t="shared" si="0"/>
        <v>182.62968750000002</v>
      </c>
      <c r="E20" s="6">
        <f t="shared" si="3"/>
        <v>75</v>
      </c>
      <c r="F20" s="12">
        <f t="shared" si="1"/>
        <v>1685.8125000000002</v>
      </c>
      <c r="G20" s="2"/>
      <c r="H20" s="22"/>
      <c r="I20" s="22"/>
    </row>
    <row r="21" spans="1:9" s="1" customFormat="1" x14ac:dyDescent="0.2">
      <c r="A21" s="5">
        <v>7</v>
      </c>
      <c r="B21" s="9">
        <f t="shared" si="2"/>
        <v>1.1390625000000001</v>
      </c>
      <c r="C21" s="8">
        <v>15</v>
      </c>
      <c r="D21" s="11">
        <f t="shared" si="0"/>
        <v>273.94453125000001</v>
      </c>
      <c r="E21" s="6">
        <f t="shared" si="3"/>
        <v>90</v>
      </c>
      <c r="F21" s="12">
        <f t="shared" si="1"/>
        <v>2212.6289062500005</v>
      </c>
      <c r="G21" s="2"/>
    </row>
    <row r="22" spans="1:9" s="1" customFormat="1" x14ac:dyDescent="0.2">
      <c r="A22" s="5">
        <v>8</v>
      </c>
      <c r="B22" s="9">
        <f t="shared" si="2"/>
        <v>1.7085937500000001</v>
      </c>
      <c r="C22" s="8">
        <v>15</v>
      </c>
      <c r="D22" s="11">
        <f t="shared" si="0"/>
        <v>410.91679687500005</v>
      </c>
      <c r="E22" s="6">
        <f t="shared" si="3"/>
        <v>105</v>
      </c>
      <c r="F22" s="12">
        <f t="shared" si="1"/>
        <v>2844.80859375</v>
      </c>
      <c r="G22" s="2"/>
    </row>
    <row r="23" spans="1:9" s="1" customFormat="1" x14ac:dyDescent="0.2">
      <c r="A23" s="5">
        <v>9</v>
      </c>
      <c r="B23" s="9">
        <f t="shared" si="2"/>
        <v>2.5628906250000001</v>
      </c>
      <c r="C23" s="8">
        <v>15</v>
      </c>
      <c r="D23" s="11">
        <f t="shared" si="0"/>
        <v>616.37519531249995</v>
      </c>
      <c r="E23" s="6">
        <f t="shared" si="3"/>
        <v>120</v>
      </c>
      <c r="F23" s="12">
        <f t="shared" si="1"/>
        <v>3556.0107421875</v>
      </c>
      <c r="G23" s="2"/>
    </row>
    <row r="24" spans="1:9" s="1" customFormat="1" x14ac:dyDescent="0.2">
      <c r="A24" s="5">
        <v>10</v>
      </c>
      <c r="B24" s="9">
        <f t="shared" si="2"/>
        <v>3.8443359375000004</v>
      </c>
      <c r="C24" s="8">
        <v>15</v>
      </c>
      <c r="D24" s="11">
        <f t="shared" si="0"/>
        <v>924.56279296875016</v>
      </c>
      <c r="E24" s="6">
        <f t="shared" si="3"/>
        <v>135</v>
      </c>
      <c r="F24" s="12">
        <f t="shared" si="1"/>
        <v>4267.2128906250009</v>
      </c>
      <c r="G24" s="2"/>
      <c r="H24" s="22"/>
      <c r="I24" s="22"/>
    </row>
    <row r="25" spans="1:9" s="1" customFormat="1" x14ac:dyDescent="0.2">
      <c r="A25" s="5">
        <v>11</v>
      </c>
      <c r="B25" s="9">
        <f t="shared" si="2"/>
        <v>5.7665039062500005</v>
      </c>
      <c r="C25" s="8">
        <v>15</v>
      </c>
      <c r="D25" s="11">
        <f t="shared" si="0"/>
        <v>1386.8441894531252</v>
      </c>
      <c r="E25" s="6">
        <f t="shared" si="3"/>
        <v>150</v>
      </c>
      <c r="F25" s="12">
        <f t="shared" si="1"/>
        <v>4800.614501953125</v>
      </c>
      <c r="G25" s="2"/>
      <c r="H25" s="22"/>
      <c r="I25" s="22"/>
    </row>
    <row r="26" spans="1:9" s="1" customFormat="1" x14ac:dyDescent="0.2">
      <c r="A26" s="5">
        <v>12</v>
      </c>
      <c r="B26" s="9">
        <f t="shared" si="2"/>
        <v>8.6497558593750004</v>
      </c>
      <c r="C26" s="8">
        <v>15</v>
      </c>
      <c r="D26" s="11">
        <f t="shared" si="0"/>
        <v>2080.2662841796873</v>
      </c>
      <c r="E26" s="6">
        <f t="shared" si="3"/>
        <v>165</v>
      </c>
      <c r="F26" s="12">
        <f t="shared" si="1"/>
        <v>4800.614501953125</v>
      </c>
      <c r="G26" s="2"/>
      <c r="H26" s="22"/>
      <c r="I26" s="22"/>
    </row>
    <row r="27" spans="1:9" s="1" customFormat="1" x14ac:dyDescent="0.2">
      <c r="A27" s="5">
        <v>13</v>
      </c>
      <c r="B27" s="9">
        <f t="shared" si="2"/>
        <v>12.974633789062501</v>
      </c>
      <c r="C27" s="8">
        <v>15</v>
      </c>
      <c r="D27" s="11">
        <f t="shared" si="0"/>
        <v>3120.3994262695319</v>
      </c>
      <c r="E27" s="6">
        <f t="shared" si="3"/>
        <v>180</v>
      </c>
      <c r="F27" s="12">
        <f t="shared" si="1"/>
        <v>3600.4608764648442</v>
      </c>
      <c r="G27" s="2"/>
      <c r="H27" s="22"/>
      <c r="I27" s="22"/>
    </row>
    <row r="28" spans="1:9" s="1" customFormat="1" x14ac:dyDescent="0.2">
      <c r="A28" s="5">
        <v>14</v>
      </c>
      <c r="B28" s="9">
        <f t="shared" si="2"/>
        <v>19.461950683593752</v>
      </c>
      <c r="C28" s="8">
        <v>15</v>
      </c>
      <c r="D28" s="11">
        <f t="shared" si="0"/>
        <v>4680.5991394042976</v>
      </c>
      <c r="E28" s="6">
        <f t="shared" si="3"/>
        <v>195</v>
      </c>
      <c r="F28" s="12">
        <f t="shared" si="1"/>
        <v>0</v>
      </c>
      <c r="G28" s="2"/>
      <c r="H28" s="22"/>
      <c r="I28" s="22"/>
    </row>
    <row r="29" spans="1:9" s="1" customFormat="1" x14ac:dyDescent="0.2">
      <c r="A29" s="5">
        <v>15</v>
      </c>
      <c r="B29" s="9">
        <f t="shared" si="2"/>
        <v>29.192926025390626</v>
      </c>
      <c r="C29" s="8"/>
      <c r="D29" s="11"/>
      <c r="E29" s="6">
        <f t="shared" si="3"/>
        <v>195</v>
      </c>
      <c r="F29" s="12">
        <f t="shared" si="1"/>
        <v>0</v>
      </c>
      <c r="G29" s="2"/>
      <c r="H29" s="22"/>
      <c r="I29" s="22"/>
    </row>
    <row r="30" spans="1:9" s="1" customFormat="1" x14ac:dyDescent="0.2">
      <c r="A30" s="5">
        <v>16</v>
      </c>
      <c r="B30" s="9">
        <f t="shared" si="2"/>
        <v>43.789389038085943</v>
      </c>
      <c r="C30" s="8"/>
      <c r="D30" s="11"/>
      <c r="E30" s="6">
        <f t="shared" si="3"/>
        <v>195</v>
      </c>
      <c r="F30" s="12">
        <f t="shared" si="1"/>
        <v>0</v>
      </c>
      <c r="G30" s="2"/>
      <c r="H30" s="22"/>
      <c r="I30" s="22"/>
    </row>
    <row r="31" spans="1:9" s="1" customFormat="1" x14ac:dyDescent="0.2">
      <c r="A31" s="5">
        <v>17</v>
      </c>
      <c r="B31" s="9">
        <f t="shared" si="2"/>
        <v>65.684083557128915</v>
      </c>
      <c r="C31" s="8"/>
      <c r="D31" s="11"/>
      <c r="E31" s="6">
        <f t="shared" si="3"/>
        <v>195</v>
      </c>
      <c r="F31" s="12">
        <f t="shared" si="1"/>
        <v>0</v>
      </c>
      <c r="G31" s="2"/>
      <c r="H31" s="22"/>
      <c r="I31" s="22"/>
    </row>
    <row r="32" spans="1:9" s="1" customFormat="1" x14ac:dyDescent="0.2">
      <c r="A32" s="5">
        <v>18</v>
      </c>
      <c r="B32" s="9">
        <f t="shared" si="2"/>
        <v>98.526125335693365</v>
      </c>
      <c r="C32" s="8"/>
      <c r="D32" s="11"/>
      <c r="E32" s="6">
        <f t="shared" si="3"/>
        <v>195</v>
      </c>
      <c r="F32" s="12">
        <f t="shared" si="1"/>
        <v>0</v>
      </c>
      <c r="G32" s="2"/>
      <c r="H32" s="22"/>
      <c r="I32" s="22"/>
    </row>
    <row r="33" spans="1:9" s="1" customFormat="1" x14ac:dyDescent="0.2">
      <c r="A33" s="5">
        <v>19</v>
      </c>
      <c r="B33" s="9">
        <f t="shared" si="2"/>
        <v>147.78918800354006</v>
      </c>
      <c r="C33" s="8"/>
      <c r="D33" s="11"/>
      <c r="E33" s="6">
        <f t="shared" si="3"/>
        <v>195</v>
      </c>
      <c r="F33" s="12">
        <f t="shared" si="1"/>
        <v>0</v>
      </c>
      <c r="G33" s="2"/>
      <c r="H33" s="22"/>
      <c r="I33" s="22"/>
    </row>
    <row r="34" spans="1:9" s="1" customFormat="1" x14ac:dyDescent="0.2">
      <c r="A34" s="5">
        <v>20</v>
      </c>
      <c r="B34" s="9">
        <f t="shared" si="2"/>
        <v>221.68378200531009</v>
      </c>
      <c r="C34" s="8"/>
      <c r="D34" s="11"/>
      <c r="E34" s="6">
        <f t="shared" si="3"/>
        <v>195</v>
      </c>
      <c r="F34" s="12">
        <f t="shared" si="1"/>
        <v>0</v>
      </c>
      <c r="G34" s="2"/>
      <c r="H34" s="22"/>
      <c r="I34" s="22"/>
    </row>
    <row r="35" spans="1:9" x14ac:dyDescent="0.2">
      <c r="B35" s="13" t="s">
        <v>16</v>
      </c>
    </row>
    <row r="38" spans="1:9" x14ac:dyDescent="0.2">
      <c r="B38" s="14">
        <f t="shared" ref="B38:F38" si="4">SUM(B15:B34)</f>
        <v>664.85134601593018</v>
      </c>
      <c r="C38" s="15">
        <f t="shared" si="4"/>
        <v>195</v>
      </c>
      <c r="D38" s="15">
        <f t="shared" si="4"/>
        <v>13993.697418212892</v>
      </c>
      <c r="E38" s="15"/>
      <c r="F38" s="16">
        <f t="shared" si="4"/>
        <v>31516.147888183594</v>
      </c>
    </row>
    <row r="39" spans="1:9" s="1" customFormat="1" x14ac:dyDescent="0.2">
      <c r="A39" s="2"/>
      <c r="B39" s="2"/>
      <c r="C39" s="3"/>
      <c r="D39" s="2"/>
      <c r="E39" s="2"/>
      <c r="F39" s="2"/>
      <c r="G39" s="2"/>
      <c r="H39" s="22"/>
      <c r="I39" s="22"/>
    </row>
  </sheetData>
  <mergeCells count="5">
    <mergeCell ref="E13:F13"/>
    <mergeCell ref="A13:A14"/>
    <mergeCell ref="B13:B14"/>
    <mergeCell ref="C13:C14"/>
    <mergeCell ref="D13:D14"/>
  </mergeCells>
  <phoneticPr fontId="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使用例</vt:lpstr>
      <vt:lpstr>MicroCAB　スタンダード口座</vt:lpstr>
      <vt:lpstr>MicroCAB　マイクロ口座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RYOTARO SAKAMOTO</cp:lastModifiedBy>
  <dcterms:created xsi:type="dcterms:W3CDTF">2022-05-12T02:52:00Z</dcterms:created>
  <dcterms:modified xsi:type="dcterms:W3CDTF">2022-08-27T14:19:10Z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